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mkaczorowski\Desktop\C_drive-Desktop\0_Master-TIP-Amendment-Table\"/>
    </mc:Choice>
  </mc:AlternateContent>
  <xr:revisionPtr revIDLastSave="0" documentId="13_ncr:1_{92E5E427-C8C0-4F7C-A35F-4BF61139A01E}" xr6:coauthVersionLast="47" xr6:coauthVersionMax="47" xr10:uidLastSave="{00000000-0000-0000-0000-000000000000}"/>
  <bookViews>
    <workbookView xWindow="-108" yWindow="-108" windowWidth="23256" windowHeight="12576" xr2:uid="{C223C68C-B33D-45F9-9877-6C970ED4BF9D}"/>
  </bookViews>
  <sheets>
    <sheet name="Sheet1" sheetId="1" r:id="rId1"/>
  </sheets>
  <definedNames>
    <definedName name="_xlnm.Print_Area" localSheetId="0">Sheet1!#REF!</definedName>
    <definedName name="_xlnm.Print_Titles" localSheetId="0">Sheet1!$1:$3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9" i="1" l="1"/>
  <c r="L48" i="1"/>
  <c r="K47" i="1"/>
  <c r="J47" i="1"/>
  <c r="K46" i="1"/>
  <c r="J46" i="1"/>
  <c r="K45" i="1"/>
  <c r="J45" i="1"/>
  <c r="K44" i="1"/>
  <c r="J44" i="1"/>
  <c r="K43" i="1"/>
  <c r="J43" i="1"/>
  <c r="K42" i="1"/>
  <c r="J42" i="1"/>
  <c r="K40" i="1"/>
  <c r="J40" i="1"/>
  <c r="K38" i="1"/>
  <c r="J38" i="1"/>
  <c r="K37" i="1"/>
  <c r="J37" i="1"/>
  <c r="J36" i="1"/>
  <c r="J35" i="1"/>
  <c r="K34" i="1"/>
  <c r="J34" i="1"/>
  <c r="K33" i="1"/>
  <c r="K32" i="1"/>
  <c r="K31" i="1"/>
  <c r="K30" i="1"/>
  <c r="K29" i="1"/>
  <c r="J29" i="1"/>
  <c r="K28" i="1"/>
  <c r="J28" i="1"/>
  <c r="K27" i="1"/>
  <c r="J27" i="1"/>
  <c r="K26" i="1"/>
  <c r="J26" i="1"/>
  <c r="K24" i="1"/>
  <c r="J24" i="1"/>
  <c r="K23" i="1"/>
  <c r="J23" i="1"/>
  <c r="K22" i="1"/>
  <c r="J22" i="1"/>
  <c r="K21" i="1"/>
  <c r="J21" i="1"/>
  <c r="K20" i="1"/>
  <c r="J20" i="1"/>
  <c r="K19" i="1"/>
  <c r="J19" i="1"/>
  <c r="K18" i="1"/>
  <c r="J18" i="1"/>
  <c r="K17" i="1"/>
  <c r="J17" i="1"/>
  <c r="K13" i="1"/>
  <c r="J13" i="1"/>
  <c r="K12" i="1"/>
  <c r="J12" i="1"/>
  <c r="K11" i="1"/>
  <c r="J11" i="1"/>
  <c r="K10" i="1"/>
  <c r="J10" i="1"/>
  <c r="K9" i="1"/>
  <c r="J9" i="1"/>
  <c r="K8" i="1"/>
  <c r="J8" i="1"/>
  <c r="K7" i="1"/>
  <c r="J7" i="1"/>
  <c r="K6" i="1"/>
  <c r="J6" i="1"/>
  <c r="K5" i="1"/>
  <c r="J5" i="1"/>
  <c r="K4" i="1"/>
  <c r="J4" i="1"/>
</calcChain>
</file>

<file path=xl/sharedStrings.xml><?xml version="1.0" encoding="utf-8"?>
<sst xmlns="http://schemas.openxmlformats.org/spreadsheetml/2006/main" count="339" uniqueCount="121">
  <si>
    <t>TIP Amendments - Birmingham MPO</t>
  </si>
  <si>
    <t>Description</t>
  </si>
  <si>
    <t>Scope</t>
  </si>
  <si>
    <t>Fiscal Year</t>
  </si>
  <si>
    <t>Total Estimated Cost</t>
  </si>
  <si>
    <t xml:space="preserve"> Action Requested</t>
  </si>
  <si>
    <t>Federal Estimated Cost</t>
  </si>
  <si>
    <t>Conformity Status*</t>
  </si>
  <si>
    <t>Project Sponsor</t>
  </si>
  <si>
    <t>MPO Approval Date</t>
  </si>
  <si>
    <t>Exempt</t>
  </si>
  <si>
    <t>Federal Aid Number</t>
  </si>
  <si>
    <t>Mountain Brook</t>
  </si>
  <si>
    <t>PE</t>
  </si>
  <si>
    <t>CN</t>
  </si>
  <si>
    <t>Funding Source</t>
  </si>
  <si>
    <t>Project  Reference Number</t>
  </si>
  <si>
    <t>UT</t>
  </si>
  <si>
    <t>RW</t>
  </si>
  <si>
    <t>ALDOT</t>
  </si>
  <si>
    <t>Non-Exempt*</t>
  </si>
  <si>
    <t>BJCTA</t>
  </si>
  <si>
    <t>State/Local Estimated Cost</t>
  </si>
  <si>
    <t>Interstate Maintenance</t>
  </si>
  <si>
    <t>Calera</t>
  </si>
  <si>
    <t>CMAQ-3717()</t>
  </si>
  <si>
    <t>Move to FY2024</t>
  </si>
  <si>
    <t>Congestion Mitigation Air Quality (CMAQ)</t>
  </si>
  <si>
    <t>IM-I459()</t>
  </si>
  <si>
    <t>City of Birmingham</t>
  </si>
  <si>
    <t>Delete phase</t>
  </si>
  <si>
    <t>National Highway System</t>
  </si>
  <si>
    <t>ATRIP2</t>
  </si>
  <si>
    <t>Rebuild Alabama</t>
  </si>
  <si>
    <t>TBD</t>
  </si>
  <si>
    <t>Add new project</t>
  </si>
  <si>
    <t>State Funds</t>
  </si>
  <si>
    <t>Bridge Funds</t>
  </si>
  <si>
    <t>Montevallo</t>
  </si>
  <si>
    <t>Transportation Alternative Program - Any Area</t>
  </si>
  <si>
    <t>NH-I065()</t>
  </si>
  <si>
    <t>ADD LANES ON I-65 FROM SR-3 (US-31) NORTH OF CALERA TO SOUTH OF CR-87 AND BRIDGE REPLACEMENT OVER CSX RAILROAD (BINS 006484 AND 006485)</t>
  </si>
  <si>
    <t>Argo</t>
  </si>
  <si>
    <t>ATRP2-58-2023-083</t>
  </si>
  <si>
    <t>ATRP2-59-2023-348</t>
  </si>
  <si>
    <t>INTERSECTION IMPROVEMENTS AT SR-119 AND CR-22, INCLUDING LEFT TURN LANES ON SR-119 AND CR-22; SPONSOR - MONTEVALLO</t>
  </si>
  <si>
    <t>ATRP2-59-2023-126</t>
  </si>
  <si>
    <t>INTERSECTION IMPROVEMENTS AT I-65 AND SR-25 INTERCHANGE (EXIT 228), INCLUDING RESTRIPING SB EXIT RAMP TO ADD RIGHT TURN LANE, ADDING RIGHT TURN LANE ONTO NB ENTRANCE RAMP AND A NEW TRAFFIC SIGNAL; SPONSOR - CALERA</t>
  </si>
  <si>
    <t>Moody</t>
  </si>
  <si>
    <t>ATRP2-58-2023-350</t>
  </si>
  <si>
    <t>INTERSECTION IMPROVEMENTS ON SR-25 (US-411) AT WASHINGTON DRIVE/ VERBENA DRIVE AND AT HIGH SCHOOL DRIVE, INCLUDING LEFT/ RIGHT TURN LANES AND NEW TRAFFIC SIGNALS; SPONSOR - MOODY</t>
  </si>
  <si>
    <r>
      <rPr>
        <sz val="16"/>
        <color theme="1"/>
        <rFont val="Calibri"/>
        <family val="2"/>
        <scheme val="minor"/>
      </rPr>
      <t>Since October 2023</t>
    </r>
  </si>
  <si>
    <t>I-65 ADD LANES FROM 0.2 MILE SOUTH OF CR-87 TO .56 MILE SOUTH OF BUCK CREEK</t>
  </si>
  <si>
    <t>Move to FY2025</t>
  </si>
  <si>
    <t>NH-0079()</t>
  </si>
  <si>
    <t>ADDITIONAL LANES ON SR-79 FROM 0.30 MILE SOUTH OF MP 14.00 TO 0.30 MILE NORTH OF MP 15.00</t>
  </si>
  <si>
    <t>SIGN REPLACEMENT ON I-459 FROM I-59/20 (EXIT 1) TO I-59 (EXIT 33).</t>
  </si>
  <si>
    <t>ST-037-I59-016</t>
  </si>
  <si>
    <t>LIGHTING REHABILITATION ON I-59 FROM THE 3RD AVE N OVERPASS TO THE I-459 INTERCHANGE</t>
  </si>
  <si>
    <t>ST-058-888-007</t>
  </si>
  <si>
    <t>TEMPORARY TRAFFIC SIGNAL AT THE INTERCHANGE OF I-20 AND KELLY CREEK ROAD</t>
  </si>
  <si>
    <t>ST-037-888-013</t>
  </si>
  <si>
    <t>HARMER STREET BRIDGE REPLACEMENT OVER VALLEY CREEK, INCLUDING RESURFACING HARMER STREET FROM SR-5 (US-11) TO HUNTSVILLE AVENUE</t>
  </si>
  <si>
    <t>BR-I059()</t>
  </si>
  <si>
    <t>BRIDGE REPLACEMENT ON I-59 NB (BIN #007232) AND SB (BIN #007231) OVER CANOE CREEK</t>
  </si>
  <si>
    <t>Chelsea</t>
  </si>
  <si>
    <t xml:space="preserve">TAPAA-TA24(924) </t>
  </si>
  <si>
    <t>PEDESTRIAN AND STREETSCAPE IMPROVEMENTS ALONG CHESSER PLANTATION LANE FROM THE CHESSER PLANTATION NEIGHBORHOOD TO CHESSER DRIVE AND ALONG CHESSER DRIVE FROM CHESSER PLANTATION LANE TO ATCHISON DRIVE IN THE CITY OF CHELSEA</t>
  </si>
  <si>
    <t xml:space="preserve">TAPAA-TA24(923) </t>
  </si>
  <si>
    <t>DOWNTOWN STREETSCAPE IMPROVEMENTS ALONG MAIN STREET (SR-25)  FROM US-31 TO THE CSX RR AND ALONG US-31 FROM MAIN STREET TO 17TH AVENUE IN THE CITY OF CALERA</t>
  </si>
  <si>
    <t xml:space="preserve">TAPAA-TA24(921) </t>
  </si>
  <si>
    <t>TWO-WAY SEPARATED CYCLE TRACK ON 15TH AVENUE NORTH FROM CARRAWAY BOULEVARD/US-31 TO THE INTERSECTION OF NORWOOD BOULEVARD/28TH NORTH IN THE CITY OF BIRMINGHAM</t>
  </si>
  <si>
    <t>STREETSCAPE IMPROVEMENTS ALONG 4TH AVE N FROM 16TH ST N TO 18TH ST N ALONG 17TH ST FROM 4TH AVE N TO 5TH AVE N AND ALONG 16TH ST FROM 1ST AVE N TO I-59/20</t>
  </si>
  <si>
    <t>Change description and increase funding</t>
  </si>
  <si>
    <t>BIRMINGHAM CIVIL RIGHTS CROSSROADS:  RECONNECTING HISTORIC NEIGHBORHOODS THROUGH ACTIVE MOBILITY</t>
  </si>
  <si>
    <t>City of West Jefferson</t>
  </si>
  <si>
    <t xml:space="preserve">RALG-37-2023-515  </t>
  </si>
  <si>
    <t>RESURFACING HONEYSUCKLE ROAD, BRIAR ROAD, CHESTNUT ROAD, AND WOODLAND ROAD, CITY OF WEST JEFFERSON (0.60 MILES)</t>
  </si>
  <si>
    <t>Add $184,800 of STPBH funds</t>
  </si>
  <si>
    <t>STPBH-3716(256)</t>
  </si>
  <si>
    <t>Surface Transportation Birmingham Attributable</t>
  </si>
  <si>
    <t>BRIDGE REPLACEMENT (BIN 012869) ON OLD BROOK TRAIL OVER LITTLE SHADES CREEK AND BRIDGE REHABILITATION (BIN 002873) ON CANTERBURY ROAD OVER WATKINS CREEK</t>
  </si>
  <si>
    <t>Add $160,000 of CMAQ funds</t>
  </si>
  <si>
    <t xml:space="preserve">CMAQ-3715(266) </t>
  </si>
  <si>
    <t>INTERSECTION IMPROVEMENTS: INSTALLATION OF ROUNDABOUT AT THE CAHABA RD/CULVER RD/LANE PARK RD INTERSECTION AND RESTRIPING SR-38 (US-280) RAMPS-CITY OF MOUNTAIN BROOK</t>
  </si>
  <si>
    <t>Add $120,000 of CMAQ funds</t>
  </si>
  <si>
    <t xml:space="preserve">CMAQ-3718(251) </t>
  </si>
  <si>
    <t>SIDEWALKS ALONG PINE RIDGE ROAD FROM OVERBROOK ROAD TO OLD LEEDS ROAD</t>
  </si>
  <si>
    <t>Add $200,000 of CMAQ funds</t>
  </si>
  <si>
    <t>INTERSECTION IMPROVEMENTS AT SR-7 (US-11) AND CR-6 (ARGO- MARGARET ROAD), INCLUDING LEFT/ RIGHT TURN LANES ON US-11 AND RIGHT TURN LANE ON CR-6; SPONSOR - ARGO</t>
  </si>
  <si>
    <t>Construct Two Bus Rapid Transit Stations - Inbound and Outbound on 1st Avenue North and 20th Street</t>
  </si>
  <si>
    <t xml:space="preserve">Change description </t>
  </si>
  <si>
    <t>ACNHF-1602(555)</t>
  </si>
  <si>
    <t>Appalachian Development Highway System</t>
  </si>
  <si>
    <t>BIRMINGHAM NORTHERN BELTLINE FROM CUNNINGHAM CR. TO SR-79 GRADE/DRAIN/BASEPAVE/BRIDGE (PARTIAL)</t>
  </si>
  <si>
    <t>Add a New Project</t>
  </si>
  <si>
    <t>NH-0150()</t>
  </si>
  <si>
    <t>ADD LANES ON SR-150 FROM SHANNON ROAD TO WEST OF SHADES CREEK (PHASE 2)</t>
  </si>
  <si>
    <t xml:space="preserve">IM-I059() </t>
  </si>
  <si>
    <t>REPAIR AND REPLACEMENTS OF ENTRANCE AND EXIT RAMPS ON I-59/20 AT MCASHAN DRIVE</t>
  </si>
  <si>
    <t>ST-037-I59-017</t>
  </si>
  <si>
    <t>INTERCHANGE IMPROVEMENTS AT I-59/20 EXIT 104 (MCASHAN DRIVE) TO INLCUDE NEW OVERPASS STRUCUTRES OVER I-59/20 AND DIVERGING DIAMOND INTERSECTION AT NB/SB RAMPS</t>
  </si>
  <si>
    <t>NH-038()</t>
  </si>
  <si>
    <t>INTERSECTION IMPROVEMNTS ON SR-38 (US-280) FROM EAST OF GRANDVIEW PARKWAY TO WEST OF RESOURCE CENTER PARKWAY</t>
  </si>
  <si>
    <t>ST-037-459-003</t>
  </si>
  <si>
    <t>NEW INTERCHANGE ON I-459 NEAR MP 9, INLCUDES AUXILARY LANES FROM THE NEW INTERCHNAGE TO EXIT 10, BRIDGES OVER I-459 AND RAMP BRIDGES OVER THE RAILROAD, CITY OF HOOVER</t>
  </si>
  <si>
    <t>IMF-I065()</t>
  </si>
  <si>
    <t>ADDITIONAL LANE AND BRIDGE REPLACEMENT ON I-65 FROM .56 MILES S OF BUCK CRK TO 1 MILE N OF SR-3 (US-31) IN ALABASTER OVER CSX RR (BIN 006489 AND 006490) OVER CR-26 (BIN 006491 AND 006492) AND OVER OLD US-31 AND CSX RR (BIN 006493 AND 006494)</t>
  </si>
  <si>
    <t>Delete Project</t>
  </si>
  <si>
    <t>BRIDGE WIDENING ON I-65 OVER L AND N RAILROAD, 0.8 MILE NORTH OF SR-3 (US-31) IN CALERA, BIN #006484 AND #006485</t>
  </si>
  <si>
    <t>NH-0003()</t>
  </si>
  <si>
    <t>SLOPE STABILIZATION ON SR-3 (US-31) AT BROOKWOOD MEDICAL CENTER DRIVE</t>
  </si>
  <si>
    <t>tbd</t>
  </si>
  <si>
    <t>FTA Grant</t>
  </si>
  <si>
    <t>TR</t>
  </si>
  <si>
    <t>TRANSIT ORIENTED DEVELOPMENT PILOT PROGRAM</t>
  </si>
  <si>
    <t>Add $360,000 of CMAQ funds</t>
  </si>
  <si>
    <t>RPCGB</t>
  </si>
  <si>
    <t>Carbon Reduction Program</t>
  </si>
  <si>
    <t xml:space="preserve">FLEXIBLE FUNDS TRANSFER TO FTA 5310 FOR CLASTRAN OPERATING EXPENSES </t>
  </si>
  <si>
    <t xml:space="preserve">FLEXIBLE FUNDS TRANSFER TO FTA 5310 FOR CAPITAL PROJECTS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</si>
</sst>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164" formatCode="&quot;$&quot;#,##0"/>
    <numFmt numFmtId="165" formatCode="mm/dd/yy;@"/>
  </numFmts>
  <fonts count="7" x14ac:knownFonts="1">
    <font>
      <sz val="11"/>
      <color theme="1"/>
      <name val="Calibri"/>
      <family val="2"/>
      <scheme val="minor"/>
    </font>
    <font>
      <sz val="12"/>
      <color theme="1"/>
      <name val="Calibri"/>
      <family val="2"/>
      <scheme val="minor"/>
    </font>
    <font>
      <sz val="10"/>
      <color theme="1"/>
      <name val="Calibri"/>
      <family val="2"/>
      <scheme val="minor"/>
    </font>
    <font>
      <sz val="14"/>
      <color theme="1"/>
      <name val="Calibri"/>
      <family val="2"/>
      <scheme val="minor"/>
    </font>
    <font>
      <sz val="9"/>
      <color theme="1"/>
      <name val="Calibri"/>
      <family val="2"/>
      <scheme val="minor"/>
    </font>
    <font>
      <sz val="10"/>
      <name val="Calibri"/>
      <family val="2"/>
      <scheme val="minor"/>
    </font>
    <font>
      <sz val="16"/>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cellStyleXfs>
  <cellXfs count="22">
    <xf numFmtId="0" fontId="0" fillId="0" borderId="0" xfId="0"/>
    <xf numFmtId="0" fontId="0" fillId="0" borderId="0" xfId="0" applyAlignment="1">
      <alignment wrapText="1"/>
    </xf>
    <xf numFmtId="0" fontId="0" fillId="0" borderId="0" xfId="0" applyAlignment="1">
      <alignment horizont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1" fillId="0" borderId="0" xfId="0" quotePrefix="1" applyFont="1" applyAlignment="1">
      <alignment horizontal="center"/>
    </xf>
    <xf numFmtId="0" fontId="3" fillId="0" borderId="0" xfId="0" quotePrefix="1" applyFont="1" applyAlignment="1">
      <alignment horizontal="center"/>
    </xf>
    <xf numFmtId="0" fontId="2" fillId="0" borderId="0" xfId="0" applyFont="1"/>
    <xf numFmtId="0" fontId="1" fillId="0" borderId="0" xfId="0" quotePrefix="1" applyFont="1" applyAlignment="1">
      <alignment horizontal="center" vertical="top"/>
    </xf>
    <xf numFmtId="0" fontId="4" fillId="0" borderId="1" xfId="0" applyFont="1" applyBorder="1" applyAlignment="1">
      <alignment horizontal="center" vertical="center" wrapText="1"/>
    </xf>
    <xf numFmtId="164" fontId="2" fillId="0" borderId="1" xfId="0" applyNumberFormat="1" applyFont="1" applyBorder="1" applyAlignment="1">
      <alignment horizontal="center" vertical="center" shrinkToFit="1"/>
    </xf>
    <xf numFmtId="0" fontId="5" fillId="0" borderId="1" xfId="0" applyFont="1" applyBorder="1" applyAlignment="1">
      <alignment horizontal="center" vertical="center" wrapText="1"/>
    </xf>
    <xf numFmtId="0" fontId="2" fillId="0" borderId="2" xfId="0" applyFont="1" applyBorder="1" applyAlignment="1">
      <alignment horizontal="left" vertical="center" wrapText="1"/>
    </xf>
    <xf numFmtId="164" fontId="0" fillId="0" borderId="0" xfId="0" applyNumberFormat="1"/>
    <xf numFmtId="0" fontId="2" fillId="0" borderId="1" xfId="0" quotePrefix="1" applyFont="1" applyBorder="1" applyAlignment="1">
      <alignment horizontal="center" vertical="center"/>
    </xf>
    <xf numFmtId="0" fontId="0" fillId="0" borderId="0" xfId="0" applyAlignment="1">
      <alignment vertical="center"/>
    </xf>
    <xf numFmtId="165" fontId="2" fillId="0" borderId="1" xfId="0" quotePrefix="1" applyNumberFormat="1" applyFont="1" applyBorder="1" applyAlignment="1">
      <alignment horizontal="center" vertical="center" shrinkToFit="1"/>
    </xf>
    <xf numFmtId="6" fontId="0" fillId="0" borderId="0" xfId="0" applyNumberFormat="1" applyAlignment="1">
      <alignment vertical="center"/>
    </xf>
    <xf numFmtId="6" fontId="0" fillId="0" borderId="0" xfId="0" applyNumberFormat="1"/>
    <xf numFmtId="8" fontId="0" fillId="0" borderId="0" xfId="0" applyNumberFormat="1"/>
    <xf numFmtId="0" fontId="4" fillId="0" borderId="2"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E3F7A-9335-4C73-A665-8CA18D1F9BB9}">
  <sheetPr>
    <pageSetUpPr fitToPage="1"/>
  </sheetPr>
  <dimension ref="A1:R49"/>
  <sheetViews>
    <sheetView tabSelected="1" topLeftCell="C1" zoomScale="115" zoomScaleNormal="115" workbookViewId="0">
      <pane ySplit="3" topLeftCell="A31" activePane="bottomLeft" state="frozen"/>
      <selection pane="bottomLeft" activeCell="M35" sqref="M35"/>
    </sheetView>
  </sheetViews>
  <sheetFormatPr defaultRowHeight="14.4" x14ac:dyDescent="0.3"/>
  <cols>
    <col min="1" max="1" width="10.5546875" customWidth="1"/>
    <col min="2" max="2" width="11.44140625" style="8" customWidth="1"/>
    <col min="3" max="3" width="10.44140625" customWidth="1"/>
    <col min="4" max="4" width="11.77734375" customWidth="1"/>
    <col min="5" max="5" width="15.109375" customWidth="1"/>
    <col min="6" max="6" width="5.109375" customWidth="1"/>
    <col min="7" max="7" width="66.6640625" customWidth="1"/>
    <col min="8" max="8" width="5.6640625" customWidth="1"/>
    <col min="9" max="9" width="10.109375" customWidth="1"/>
    <col min="10" max="13" width="10.77734375" customWidth="1"/>
  </cols>
  <sheetData>
    <row r="1" spans="1:17" ht="18" x14ac:dyDescent="0.35">
      <c r="D1" s="6"/>
      <c r="E1" s="6"/>
      <c r="F1" s="6"/>
      <c r="G1" s="7" t="s">
        <v>0</v>
      </c>
      <c r="H1" s="6"/>
      <c r="I1" s="6"/>
      <c r="J1" s="6"/>
      <c r="K1" s="6"/>
      <c r="L1" s="6"/>
      <c r="M1" s="6"/>
    </row>
    <row r="2" spans="1:17" ht="25.5" customHeight="1" x14ac:dyDescent="0.3">
      <c r="D2" s="6"/>
      <c r="E2" s="6"/>
      <c r="F2" s="6"/>
      <c r="G2" s="9" t="s">
        <v>51</v>
      </c>
      <c r="H2" s="6"/>
      <c r="I2" s="6"/>
      <c r="J2" s="6"/>
      <c r="K2" s="6"/>
      <c r="L2" s="6"/>
      <c r="M2" s="6"/>
    </row>
    <row r="3" spans="1:17" ht="39.9" customHeight="1" x14ac:dyDescent="0.3">
      <c r="A3" s="5" t="s">
        <v>8</v>
      </c>
      <c r="B3" s="5" t="s">
        <v>5</v>
      </c>
      <c r="C3" s="5" t="s">
        <v>16</v>
      </c>
      <c r="D3" s="5" t="s">
        <v>11</v>
      </c>
      <c r="E3" s="5" t="s">
        <v>15</v>
      </c>
      <c r="F3" s="5" t="s">
        <v>2</v>
      </c>
      <c r="G3" s="5" t="s">
        <v>1</v>
      </c>
      <c r="H3" s="5" t="s">
        <v>3</v>
      </c>
      <c r="I3" s="5" t="s">
        <v>7</v>
      </c>
      <c r="J3" s="5" t="s">
        <v>6</v>
      </c>
      <c r="K3" s="5" t="s">
        <v>22</v>
      </c>
      <c r="L3" s="5" t="s">
        <v>4</v>
      </c>
      <c r="M3" s="5" t="s">
        <v>9</v>
      </c>
      <c r="N3" s="2"/>
      <c r="O3" s="2"/>
      <c r="P3" s="1"/>
      <c r="Q3" s="1"/>
    </row>
    <row r="4" spans="1:17" ht="51.6" customHeight="1" x14ac:dyDescent="0.3">
      <c r="A4" s="4" t="s">
        <v>19</v>
      </c>
      <c r="B4" s="4" t="s">
        <v>26</v>
      </c>
      <c r="C4" s="3">
        <v>100047786</v>
      </c>
      <c r="D4" s="12" t="s">
        <v>40</v>
      </c>
      <c r="E4" s="10" t="s">
        <v>31</v>
      </c>
      <c r="F4" s="3" t="s">
        <v>17</v>
      </c>
      <c r="G4" s="13" t="s">
        <v>41</v>
      </c>
      <c r="H4" s="15">
        <v>2024</v>
      </c>
      <c r="I4" s="3" t="s">
        <v>20</v>
      </c>
      <c r="J4" s="11">
        <f t="shared" ref="J4:J11" si="0">L4*0.8</f>
        <v>60029.600000000006</v>
      </c>
      <c r="K4" s="11">
        <f t="shared" ref="K4:K11" si="1">L4*0.2</f>
        <v>15007.400000000001</v>
      </c>
      <c r="L4" s="11">
        <v>75037</v>
      </c>
      <c r="M4" s="17">
        <v>45238</v>
      </c>
      <c r="N4" s="16"/>
    </row>
    <row r="5" spans="1:17" ht="51.6" customHeight="1" x14ac:dyDescent="0.3">
      <c r="A5" s="4" t="s">
        <v>19</v>
      </c>
      <c r="B5" s="4" t="s">
        <v>26</v>
      </c>
      <c r="C5" s="3">
        <v>100047486</v>
      </c>
      <c r="D5" s="12" t="s">
        <v>40</v>
      </c>
      <c r="E5" s="10" t="s">
        <v>31</v>
      </c>
      <c r="F5" s="3" t="s">
        <v>14</v>
      </c>
      <c r="G5" s="13" t="s">
        <v>41</v>
      </c>
      <c r="H5" s="15">
        <v>2024</v>
      </c>
      <c r="I5" s="3" t="s">
        <v>20</v>
      </c>
      <c r="J5" s="11">
        <f t="shared" si="0"/>
        <v>31215488</v>
      </c>
      <c r="K5" s="11">
        <f t="shared" si="1"/>
        <v>7803872</v>
      </c>
      <c r="L5" s="11">
        <v>39019360</v>
      </c>
      <c r="M5" s="17">
        <v>45238</v>
      </c>
      <c r="N5" s="16"/>
    </row>
    <row r="6" spans="1:17" ht="51.6" customHeight="1" x14ac:dyDescent="0.3">
      <c r="A6" s="4" t="s">
        <v>19</v>
      </c>
      <c r="B6" s="4" t="s">
        <v>26</v>
      </c>
      <c r="C6" s="3">
        <v>100044964</v>
      </c>
      <c r="D6" s="12" t="s">
        <v>40</v>
      </c>
      <c r="E6" s="10" t="s">
        <v>31</v>
      </c>
      <c r="F6" s="3" t="s">
        <v>17</v>
      </c>
      <c r="G6" s="13" t="s">
        <v>52</v>
      </c>
      <c r="H6" s="15">
        <v>2024</v>
      </c>
      <c r="I6" s="3" t="s">
        <v>20</v>
      </c>
      <c r="J6" s="11">
        <f t="shared" si="0"/>
        <v>119658.40000000001</v>
      </c>
      <c r="K6" s="11">
        <f t="shared" si="1"/>
        <v>29914.600000000002</v>
      </c>
      <c r="L6" s="11">
        <v>149573</v>
      </c>
      <c r="M6" s="17">
        <v>45238</v>
      </c>
      <c r="N6" s="16"/>
    </row>
    <row r="7" spans="1:17" ht="51.6" customHeight="1" x14ac:dyDescent="0.3">
      <c r="A7" s="4" t="s">
        <v>19</v>
      </c>
      <c r="B7" s="4" t="s">
        <v>53</v>
      </c>
      <c r="C7" s="3">
        <v>100044963</v>
      </c>
      <c r="D7" s="12" t="s">
        <v>40</v>
      </c>
      <c r="E7" s="10" t="s">
        <v>31</v>
      </c>
      <c r="F7" s="3" t="s">
        <v>14</v>
      </c>
      <c r="G7" s="13" t="s">
        <v>52</v>
      </c>
      <c r="H7" s="15">
        <v>2025</v>
      </c>
      <c r="I7" s="3" t="s">
        <v>20</v>
      </c>
      <c r="J7" s="11">
        <f t="shared" si="0"/>
        <v>54412815.200000003</v>
      </c>
      <c r="K7" s="11">
        <f t="shared" si="1"/>
        <v>13603203.800000001</v>
      </c>
      <c r="L7" s="11">
        <v>68016019</v>
      </c>
      <c r="M7" s="17">
        <v>45238</v>
      </c>
      <c r="N7" s="16"/>
    </row>
    <row r="8" spans="1:17" ht="51.6" customHeight="1" x14ac:dyDescent="0.3">
      <c r="A8" s="4" t="s">
        <v>19</v>
      </c>
      <c r="B8" s="4" t="s">
        <v>35</v>
      </c>
      <c r="C8" s="3">
        <v>100077390</v>
      </c>
      <c r="D8" s="12" t="s">
        <v>54</v>
      </c>
      <c r="E8" s="10" t="s">
        <v>31</v>
      </c>
      <c r="F8" s="3" t="s">
        <v>13</v>
      </c>
      <c r="G8" s="13" t="s">
        <v>55</v>
      </c>
      <c r="H8" s="15">
        <v>2024</v>
      </c>
      <c r="I8" s="3" t="s">
        <v>20</v>
      </c>
      <c r="J8" s="11">
        <f t="shared" si="0"/>
        <v>200000</v>
      </c>
      <c r="K8" s="11">
        <f t="shared" si="1"/>
        <v>50000</v>
      </c>
      <c r="L8" s="11">
        <v>250000</v>
      </c>
      <c r="M8" s="17">
        <v>45238</v>
      </c>
      <c r="N8" s="16"/>
    </row>
    <row r="9" spans="1:17" ht="51.6" customHeight="1" x14ac:dyDescent="0.3">
      <c r="A9" s="4" t="s">
        <v>19</v>
      </c>
      <c r="B9" s="4" t="s">
        <v>35</v>
      </c>
      <c r="C9" s="3">
        <v>100075699</v>
      </c>
      <c r="D9" s="12" t="s">
        <v>54</v>
      </c>
      <c r="E9" s="10" t="s">
        <v>31</v>
      </c>
      <c r="F9" s="3" t="s">
        <v>18</v>
      </c>
      <c r="G9" s="13" t="s">
        <v>55</v>
      </c>
      <c r="H9" s="15">
        <v>2024</v>
      </c>
      <c r="I9" s="3" t="s">
        <v>20</v>
      </c>
      <c r="J9" s="11">
        <f t="shared" si="0"/>
        <v>200000</v>
      </c>
      <c r="K9" s="11">
        <f t="shared" si="1"/>
        <v>50000</v>
      </c>
      <c r="L9" s="11">
        <v>250000</v>
      </c>
      <c r="M9" s="17">
        <v>45238</v>
      </c>
      <c r="N9" s="16"/>
    </row>
    <row r="10" spans="1:17" ht="51.6" customHeight="1" x14ac:dyDescent="0.3">
      <c r="A10" s="4" t="s">
        <v>19</v>
      </c>
      <c r="B10" s="4" t="s">
        <v>35</v>
      </c>
      <c r="C10" s="3">
        <v>100075698</v>
      </c>
      <c r="D10" s="12" t="s">
        <v>54</v>
      </c>
      <c r="E10" s="10" t="s">
        <v>31</v>
      </c>
      <c r="F10" s="3" t="s">
        <v>17</v>
      </c>
      <c r="G10" s="13" t="s">
        <v>55</v>
      </c>
      <c r="H10" s="15">
        <v>2024</v>
      </c>
      <c r="I10" s="3" t="s">
        <v>20</v>
      </c>
      <c r="J10" s="11">
        <f t="shared" si="0"/>
        <v>404000</v>
      </c>
      <c r="K10" s="11">
        <f t="shared" si="1"/>
        <v>101000</v>
      </c>
      <c r="L10" s="11">
        <v>505000</v>
      </c>
      <c r="M10" s="17">
        <v>45238</v>
      </c>
      <c r="N10" s="16"/>
    </row>
    <row r="11" spans="1:17" ht="51.6" customHeight="1" x14ac:dyDescent="0.3">
      <c r="A11" s="4" t="s">
        <v>19</v>
      </c>
      <c r="B11" s="4" t="s">
        <v>35</v>
      </c>
      <c r="C11" s="3">
        <v>100075696</v>
      </c>
      <c r="D11" s="12" t="s">
        <v>54</v>
      </c>
      <c r="E11" s="10" t="s">
        <v>31</v>
      </c>
      <c r="F11" s="3" t="s">
        <v>14</v>
      </c>
      <c r="G11" s="13" t="s">
        <v>55</v>
      </c>
      <c r="H11" s="15">
        <v>2025</v>
      </c>
      <c r="I11" s="3" t="s">
        <v>20</v>
      </c>
      <c r="J11" s="11">
        <f t="shared" si="0"/>
        <v>8080000</v>
      </c>
      <c r="K11" s="11">
        <f t="shared" si="1"/>
        <v>2020000</v>
      </c>
      <c r="L11" s="11">
        <v>10100000</v>
      </c>
      <c r="M11" s="17">
        <v>45238</v>
      </c>
      <c r="N11" s="16"/>
    </row>
    <row r="12" spans="1:17" ht="51.6" customHeight="1" x14ac:dyDescent="0.3">
      <c r="A12" s="4" t="s">
        <v>19</v>
      </c>
      <c r="B12" s="4" t="s">
        <v>35</v>
      </c>
      <c r="C12" s="3">
        <v>100077462</v>
      </c>
      <c r="D12" s="12" t="s">
        <v>28</v>
      </c>
      <c r="E12" s="10" t="s">
        <v>23</v>
      </c>
      <c r="F12" s="3" t="s">
        <v>13</v>
      </c>
      <c r="G12" s="13" t="s">
        <v>56</v>
      </c>
      <c r="H12" s="15">
        <v>2024</v>
      </c>
      <c r="I12" s="3" t="s">
        <v>10</v>
      </c>
      <c r="J12" s="11">
        <f>L12*0.9</f>
        <v>136350</v>
      </c>
      <c r="K12" s="11">
        <f>L12*0.1</f>
        <v>15150</v>
      </c>
      <c r="L12" s="11">
        <v>151500</v>
      </c>
      <c r="M12" s="17">
        <v>45238</v>
      </c>
      <c r="N12" s="16"/>
    </row>
    <row r="13" spans="1:17" ht="51.6" customHeight="1" x14ac:dyDescent="0.3">
      <c r="A13" s="4" t="s">
        <v>19</v>
      </c>
      <c r="B13" s="4" t="s">
        <v>35</v>
      </c>
      <c r="C13" s="3">
        <v>100077463</v>
      </c>
      <c r="D13" s="12" t="s">
        <v>28</v>
      </c>
      <c r="E13" s="10" t="s">
        <v>23</v>
      </c>
      <c r="F13" s="3" t="s">
        <v>14</v>
      </c>
      <c r="G13" s="13" t="s">
        <v>56</v>
      </c>
      <c r="H13" s="15">
        <v>2024</v>
      </c>
      <c r="I13" s="3" t="s">
        <v>10</v>
      </c>
      <c r="J13" s="11">
        <f>L13*0.9</f>
        <v>3150000</v>
      </c>
      <c r="K13" s="11">
        <f>L13*0.1</f>
        <v>350000</v>
      </c>
      <c r="L13" s="11">
        <v>3500000</v>
      </c>
      <c r="M13" s="17">
        <v>45238</v>
      </c>
      <c r="N13" s="16"/>
    </row>
    <row r="14" spans="1:17" ht="51.6" customHeight="1" x14ac:dyDescent="0.3">
      <c r="A14" s="4" t="s">
        <v>19</v>
      </c>
      <c r="B14" s="4" t="s">
        <v>35</v>
      </c>
      <c r="C14" s="3">
        <v>100077406</v>
      </c>
      <c r="D14" s="12" t="s">
        <v>57</v>
      </c>
      <c r="E14" s="10" t="s">
        <v>36</v>
      </c>
      <c r="F14" s="3" t="s">
        <v>13</v>
      </c>
      <c r="G14" s="13" t="s">
        <v>58</v>
      </c>
      <c r="H14" s="15">
        <v>2024</v>
      </c>
      <c r="I14" s="3" t="s">
        <v>10</v>
      </c>
      <c r="J14" s="11">
        <v>0</v>
      </c>
      <c r="K14" s="11">
        <v>300000</v>
      </c>
      <c r="L14" s="11">
        <v>300000</v>
      </c>
      <c r="M14" s="17">
        <v>45238</v>
      </c>
      <c r="N14" s="16"/>
    </row>
    <row r="15" spans="1:17" ht="51.6" customHeight="1" x14ac:dyDescent="0.3">
      <c r="A15" s="4" t="s">
        <v>19</v>
      </c>
      <c r="B15" s="4" t="s">
        <v>35</v>
      </c>
      <c r="C15" s="3">
        <v>100077735</v>
      </c>
      <c r="D15" s="12" t="s">
        <v>59</v>
      </c>
      <c r="E15" s="10" t="s">
        <v>36</v>
      </c>
      <c r="F15" s="3" t="s">
        <v>14</v>
      </c>
      <c r="G15" s="13" t="s">
        <v>60</v>
      </c>
      <c r="H15" s="15">
        <v>2024</v>
      </c>
      <c r="I15" s="3" t="s">
        <v>10</v>
      </c>
      <c r="J15" s="11">
        <v>0</v>
      </c>
      <c r="K15" s="11">
        <v>300000</v>
      </c>
      <c r="L15" s="11">
        <v>300000</v>
      </c>
      <c r="M15" s="17">
        <v>45238</v>
      </c>
      <c r="N15" s="16"/>
    </row>
    <row r="16" spans="1:17" ht="51.6" customHeight="1" x14ac:dyDescent="0.3">
      <c r="A16" s="4" t="s">
        <v>19</v>
      </c>
      <c r="B16" s="4" t="s">
        <v>35</v>
      </c>
      <c r="C16" s="3">
        <v>100077470</v>
      </c>
      <c r="D16" s="12" t="s">
        <v>61</v>
      </c>
      <c r="E16" s="10" t="s">
        <v>36</v>
      </c>
      <c r="F16" s="3" t="s">
        <v>14</v>
      </c>
      <c r="G16" s="13" t="s">
        <v>62</v>
      </c>
      <c r="H16" s="15">
        <v>2024</v>
      </c>
      <c r="I16" s="3" t="s">
        <v>10</v>
      </c>
      <c r="J16" s="11">
        <v>0</v>
      </c>
      <c r="K16" s="11">
        <v>1000000</v>
      </c>
      <c r="L16" s="11">
        <v>1000000</v>
      </c>
      <c r="M16" s="17">
        <v>45238</v>
      </c>
      <c r="N16" s="16"/>
    </row>
    <row r="17" spans="1:18" ht="51.6" customHeight="1" x14ac:dyDescent="0.3">
      <c r="A17" s="4" t="s">
        <v>19</v>
      </c>
      <c r="B17" s="4" t="s">
        <v>35</v>
      </c>
      <c r="C17" s="3">
        <v>100069670</v>
      </c>
      <c r="D17" s="12" t="s">
        <v>63</v>
      </c>
      <c r="E17" s="10" t="s">
        <v>37</v>
      </c>
      <c r="F17" s="3" t="s">
        <v>13</v>
      </c>
      <c r="G17" s="13" t="s">
        <v>64</v>
      </c>
      <c r="H17" s="15">
        <v>2024</v>
      </c>
      <c r="I17" s="3" t="s">
        <v>10</v>
      </c>
      <c r="J17" s="11">
        <f>L17*0.8</f>
        <v>718008</v>
      </c>
      <c r="K17" s="11">
        <f>L17*0.2</f>
        <v>179502</v>
      </c>
      <c r="L17" s="11">
        <v>897510</v>
      </c>
      <c r="M17" s="17">
        <v>45238</v>
      </c>
      <c r="N17" s="16"/>
    </row>
    <row r="18" spans="1:18" ht="51.6" customHeight="1" x14ac:dyDescent="0.3">
      <c r="A18" s="4" t="s">
        <v>19</v>
      </c>
      <c r="B18" s="4" t="s">
        <v>35</v>
      </c>
      <c r="C18" s="3">
        <v>100069671</v>
      </c>
      <c r="D18" s="12" t="s">
        <v>63</v>
      </c>
      <c r="E18" s="10" t="s">
        <v>37</v>
      </c>
      <c r="F18" s="3" t="s">
        <v>14</v>
      </c>
      <c r="G18" s="13" t="s">
        <v>64</v>
      </c>
      <c r="H18" s="15">
        <v>2027</v>
      </c>
      <c r="I18" s="3" t="s">
        <v>10</v>
      </c>
      <c r="J18" s="11">
        <f>L18*0.8</f>
        <v>7397643.2000000002</v>
      </c>
      <c r="K18" s="11">
        <f>L18*0.2</f>
        <v>1849410.8</v>
      </c>
      <c r="L18" s="11">
        <v>9247054</v>
      </c>
      <c r="M18" s="17">
        <v>45238</v>
      </c>
      <c r="N18" s="16"/>
    </row>
    <row r="19" spans="1:18" ht="51.6" customHeight="1" x14ac:dyDescent="0.3">
      <c r="A19" s="4" t="s">
        <v>65</v>
      </c>
      <c r="B19" s="4" t="s">
        <v>35</v>
      </c>
      <c r="C19" s="3">
        <v>100077750</v>
      </c>
      <c r="D19" s="12" t="s">
        <v>66</v>
      </c>
      <c r="E19" s="10" t="s">
        <v>39</v>
      </c>
      <c r="F19" s="3" t="s">
        <v>14</v>
      </c>
      <c r="G19" s="13" t="s">
        <v>67</v>
      </c>
      <c r="H19" s="15">
        <v>2024</v>
      </c>
      <c r="I19" s="3" t="s">
        <v>10</v>
      </c>
      <c r="J19" s="11">
        <f>L19*0.8</f>
        <v>800000</v>
      </c>
      <c r="K19" s="11">
        <f>L19*0.2</f>
        <v>200000</v>
      </c>
      <c r="L19" s="11">
        <v>1000000</v>
      </c>
      <c r="M19" s="17">
        <v>45238</v>
      </c>
      <c r="N19" s="18"/>
      <c r="P19" s="14"/>
    </row>
    <row r="20" spans="1:18" ht="51.6" customHeight="1" x14ac:dyDescent="0.3">
      <c r="A20" s="4" t="s">
        <v>24</v>
      </c>
      <c r="B20" s="4" t="s">
        <v>35</v>
      </c>
      <c r="C20" s="3">
        <v>100077743</v>
      </c>
      <c r="D20" s="12" t="s">
        <v>68</v>
      </c>
      <c r="E20" s="10" t="s">
        <v>39</v>
      </c>
      <c r="F20" s="3" t="s">
        <v>14</v>
      </c>
      <c r="G20" s="13" t="s">
        <v>69</v>
      </c>
      <c r="H20" s="15">
        <v>2024</v>
      </c>
      <c r="I20" s="3" t="s">
        <v>10</v>
      </c>
      <c r="J20" s="11">
        <f t="shared" ref="J20:J21" si="2">L20*0.8</f>
        <v>800000</v>
      </c>
      <c r="K20" s="11">
        <f t="shared" ref="K20:K21" si="3">L20*0.2</f>
        <v>200000</v>
      </c>
      <c r="L20" s="11">
        <v>1000000</v>
      </c>
      <c r="M20" s="17">
        <v>45238</v>
      </c>
      <c r="N20" s="18"/>
      <c r="P20" s="14"/>
    </row>
    <row r="21" spans="1:18" ht="51.6" customHeight="1" x14ac:dyDescent="0.3">
      <c r="A21" s="4" t="s">
        <v>29</v>
      </c>
      <c r="B21" s="4" t="s">
        <v>35</v>
      </c>
      <c r="C21" s="3">
        <v>100077733</v>
      </c>
      <c r="D21" s="12" t="s">
        <v>70</v>
      </c>
      <c r="E21" s="10" t="s">
        <v>39</v>
      </c>
      <c r="F21" s="3" t="s">
        <v>14</v>
      </c>
      <c r="G21" s="13" t="s">
        <v>71</v>
      </c>
      <c r="H21" s="15">
        <v>2024</v>
      </c>
      <c r="I21" s="3" t="s">
        <v>10</v>
      </c>
      <c r="J21" s="11">
        <f t="shared" si="2"/>
        <v>800000</v>
      </c>
      <c r="K21" s="11">
        <f t="shared" si="3"/>
        <v>200000</v>
      </c>
      <c r="L21" s="11">
        <v>1000000</v>
      </c>
      <c r="M21" s="17">
        <v>45238</v>
      </c>
      <c r="N21" s="18"/>
      <c r="P21" s="14"/>
    </row>
    <row r="22" spans="1:18" ht="51.6" customHeight="1" x14ac:dyDescent="0.3">
      <c r="A22" s="4" t="s">
        <v>29</v>
      </c>
      <c r="B22" s="4" t="s">
        <v>30</v>
      </c>
      <c r="C22" s="3">
        <v>100067026</v>
      </c>
      <c r="D22" s="12" t="s">
        <v>25</v>
      </c>
      <c r="E22" s="10" t="s">
        <v>27</v>
      </c>
      <c r="F22" s="3" t="s">
        <v>13</v>
      </c>
      <c r="G22" s="13" t="s">
        <v>72</v>
      </c>
      <c r="H22" s="15">
        <v>2024</v>
      </c>
      <c r="I22" s="3" t="s">
        <v>10</v>
      </c>
      <c r="J22" s="11">
        <f>L22*0.8</f>
        <v>185454.40000000002</v>
      </c>
      <c r="K22" s="11">
        <f>L22*0.2</f>
        <v>46363.600000000006</v>
      </c>
      <c r="L22" s="11">
        <v>231818</v>
      </c>
      <c r="M22" s="17">
        <v>45238</v>
      </c>
      <c r="N22" s="16"/>
    </row>
    <row r="23" spans="1:18" ht="51.6" customHeight="1" x14ac:dyDescent="0.3">
      <c r="A23" s="4" t="s">
        <v>29</v>
      </c>
      <c r="B23" s="4" t="s">
        <v>30</v>
      </c>
      <c r="C23" s="3">
        <v>100067027</v>
      </c>
      <c r="D23" s="12" t="s">
        <v>25</v>
      </c>
      <c r="E23" s="10" t="s">
        <v>27</v>
      </c>
      <c r="F23" s="3" t="s">
        <v>17</v>
      </c>
      <c r="G23" s="13" t="s">
        <v>72</v>
      </c>
      <c r="H23" s="15">
        <v>2024</v>
      </c>
      <c r="I23" s="3" t="s">
        <v>10</v>
      </c>
      <c r="J23" s="11">
        <f>L23*0.8</f>
        <v>41212</v>
      </c>
      <c r="K23" s="11">
        <f>L23*0.2</f>
        <v>10303</v>
      </c>
      <c r="L23" s="11">
        <v>51515</v>
      </c>
      <c r="M23" s="17">
        <v>45238</v>
      </c>
      <c r="N23" s="16"/>
    </row>
    <row r="24" spans="1:18" ht="45.6" customHeight="1" x14ac:dyDescent="0.3">
      <c r="A24" s="4" t="s">
        <v>29</v>
      </c>
      <c r="B24" s="4" t="s">
        <v>73</v>
      </c>
      <c r="C24" s="3">
        <v>100067028</v>
      </c>
      <c r="D24" s="12" t="s">
        <v>25</v>
      </c>
      <c r="E24" s="10" t="s">
        <v>27</v>
      </c>
      <c r="F24" s="3" t="s">
        <v>14</v>
      </c>
      <c r="G24" s="13" t="s">
        <v>74</v>
      </c>
      <c r="H24" s="15">
        <v>2024</v>
      </c>
      <c r="I24" s="3" t="s">
        <v>10</v>
      </c>
      <c r="J24" s="11">
        <f>L24*0.8</f>
        <v>1842666</v>
      </c>
      <c r="K24" s="11">
        <f>L24*0.2</f>
        <v>460666.5</v>
      </c>
      <c r="L24" s="11">
        <v>2303332.5</v>
      </c>
      <c r="M24" s="17">
        <v>45238</v>
      </c>
      <c r="N24" s="16"/>
    </row>
    <row r="25" spans="1:18" ht="45.6" customHeight="1" x14ac:dyDescent="0.3">
      <c r="A25" s="4" t="s">
        <v>75</v>
      </c>
      <c r="B25" s="4" t="s">
        <v>35</v>
      </c>
      <c r="C25" s="3">
        <v>100076384</v>
      </c>
      <c r="D25" s="12" t="s">
        <v>76</v>
      </c>
      <c r="E25" s="10" t="s">
        <v>33</v>
      </c>
      <c r="F25" s="3" t="s">
        <v>14</v>
      </c>
      <c r="G25" s="13" t="s">
        <v>77</v>
      </c>
      <c r="H25" s="15">
        <v>2024</v>
      </c>
      <c r="I25" s="3" t="s">
        <v>10</v>
      </c>
      <c r="J25" s="11">
        <v>0</v>
      </c>
      <c r="K25" s="11">
        <v>175000</v>
      </c>
      <c r="L25" s="11">
        <v>175000</v>
      </c>
      <c r="M25" s="17">
        <v>45238</v>
      </c>
      <c r="N25" s="16"/>
    </row>
    <row r="26" spans="1:18" ht="52.2" customHeight="1" x14ac:dyDescent="0.3">
      <c r="A26" s="4" t="s">
        <v>12</v>
      </c>
      <c r="B26" s="4" t="s">
        <v>78</v>
      </c>
      <c r="C26" s="3">
        <v>100066110</v>
      </c>
      <c r="D26" s="12" t="s">
        <v>79</v>
      </c>
      <c r="E26" s="10" t="s">
        <v>80</v>
      </c>
      <c r="F26" s="3" t="s">
        <v>13</v>
      </c>
      <c r="G26" s="13" t="s">
        <v>81</v>
      </c>
      <c r="H26" s="15">
        <v>2017</v>
      </c>
      <c r="I26" s="3" t="s">
        <v>10</v>
      </c>
      <c r="J26" s="11">
        <f>L26*0.8</f>
        <v>522268</v>
      </c>
      <c r="K26" s="11">
        <f>L26*0.2</f>
        <v>130567</v>
      </c>
      <c r="L26" s="11">
        <v>652835</v>
      </c>
      <c r="M26" s="17">
        <v>45238</v>
      </c>
      <c r="N26" s="16"/>
    </row>
    <row r="27" spans="1:18" ht="52.2" customHeight="1" x14ac:dyDescent="0.3">
      <c r="A27" s="4" t="s">
        <v>12</v>
      </c>
      <c r="B27" s="4" t="s">
        <v>82</v>
      </c>
      <c r="C27" s="3">
        <v>100064199</v>
      </c>
      <c r="D27" s="12" t="s">
        <v>83</v>
      </c>
      <c r="E27" s="10" t="s">
        <v>27</v>
      </c>
      <c r="F27" s="3" t="s">
        <v>13</v>
      </c>
      <c r="G27" s="13" t="s">
        <v>84</v>
      </c>
      <c r="H27" s="15">
        <v>2017</v>
      </c>
      <c r="I27" s="3" t="s">
        <v>10</v>
      </c>
      <c r="J27" s="11">
        <f>L27*0.8</f>
        <v>850712.8</v>
      </c>
      <c r="K27" s="11">
        <f>L27*0.2</f>
        <v>212678.2</v>
      </c>
      <c r="L27" s="11">
        <v>1063391</v>
      </c>
      <c r="M27" s="17">
        <v>45238</v>
      </c>
      <c r="N27" s="16"/>
      <c r="P27" s="19"/>
      <c r="Q27" s="20"/>
    </row>
    <row r="28" spans="1:18" ht="52.2" customHeight="1" x14ac:dyDescent="0.3">
      <c r="A28" s="4" t="s">
        <v>12</v>
      </c>
      <c r="B28" s="4" t="s">
        <v>85</v>
      </c>
      <c r="C28" s="3">
        <v>100068123</v>
      </c>
      <c r="D28" s="12" t="s">
        <v>86</v>
      </c>
      <c r="E28" s="10" t="s">
        <v>27</v>
      </c>
      <c r="F28" s="3" t="s">
        <v>13</v>
      </c>
      <c r="G28" s="13" t="s">
        <v>87</v>
      </c>
      <c r="H28" s="15">
        <v>2019</v>
      </c>
      <c r="I28" s="3" t="s">
        <v>10</v>
      </c>
      <c r="J28" s="11">
        <f>L28*0.8</f>
        <v>316513.60000000003</v>
      </c>
      <c r="K28" s="11">
        <f>L28*0.2</f>
        <v>79128.400000000009</v>
      </c>
      <c r="L28" s="11">
        <v>395642</v>
      </c>
      <c r="M28" s="17">
        <v>45238</v>
      </c>
      <c r="N28" s="16"/>
      <c r="P28" s="19"/>
      <c r="Q28" s="20"/>
      <c r="R28" s="20"/>
    </row>
    <row r="29" spans="1:18" ht="52.2" customHeight="1" x14ac:dyDescent="0.3">
      <c r="A29" s="4" t="s">
        <v>12</v>
      </c>
      <c r="B29" s="4" t="s">
        <v>88</v>
      </c>
      <c r="C29" s="3">
        <v>100068125</v>
      </c>
      <c r="D29" s="12" t="s">
        <v>86</v>
      </c>
      <c r="E29" s="10" t="s">
        <v>27</v>
      </c>
      <c r="F29" s="3" t="s">
        <v>18</v>
      </c>
      <c r="G29" s="13" t="s">
        <v>87</v>
      </c>
      <c r="H29" s="15">
        <v>2024</v>
      </c>
      <c r="I29" s="3" t="s">
        <v>10</v>
      </c>
      <c r="J29" s="11">
        <f>L29*0.8</f>
        <v>402000</v>
      </c>
      <c r="K29" s="11">
        <f>L29*0.2</f>
        <v>100500</v>
      </c>
      <c r="L29" s="11">
        <v>502500</v>
      </c>
      <c r="M29" s="17">
        <v>45238</v>
      </c>
      <c r="N29" s="16"/>
      <c r="P29" s="19"/>
      <c r="Q29" s="20"/>
      <c r="R29" s="20"/>
    </row>
    <row r="30" spans="1:18" ht="45.6" customHeight="1" x14ac:dyDescent="0.3">
      <c r="A30" s="4" t="s">
        <v>38</v>
      </c>
      <c r="B30" s="4" t="s">
        <v>35</v>
      </c>
      <c r="C30" s="3">
        <v>100076850</v>
      </c>
      <c r="D30" s="12" t="s">
        <v>44</v>
      </c>
      <c r="E30" s="10" t="s">
        <v>32</v>
      </c>
      <c r="F30" s="3" t="s">
        <v>14</v>
      </c>
      <c r="G30" s="13" t="s">
        <v>45</v>
      </c>
      <c r="H30" s="15">
        <v>2024</v>
      </c>
      <c r="I30" s="3" t="s">
        <v>10</v>
      </c>
      <c r="J30" s="11">
        <v>0</v>
      </c>
      <c r="K30" s="11">
        <f>L30</f>
        <v>1977041</v>
      </c>
      <c r="L30" s="11">
        <v>1977041</v>
      </c>
      <c r="M30" s="17">
        <v>45238</v>
      </c>
      <c r="N30" s="16"/>
    </row>
    <row r="31" spans="1:18" ht="45.6" customHeight="1" x14ac:dyDescent="0.3">
      <c r="A31" s="4" t="s">
        <v>24</v>
      </c>
      <c r="B31" s="4" t="s">
        <v>35</v>
      </c>
      <c r="C31" s="3">
        <v>100076849</v>
      </c>
      <c r="D31" s="12" t="s">
        <v>46</v>
      </c>
      <c r="E31" s="10" t="s">
        <v>32</v>
      </c>
      <c r="F31" s="3" t="s">
        <v>14</v>
      </c>
      <c r="G31" s="13" t="s">
        <v>47</v>
      </c>
      <c r="H31" s="15">
        <v>2024</v>
      </c>
      <c r="I31" s="3" t="s">
        <v>10</v>
      </c>
      <c r="J31" s="11">
        <v>0</v>
      </c>
      <c r="K31" s="11">
        <f t="shared" ref="K31:K33" si="4">L31</f>
        <v>1048325</v>
      </c>
      <c r="L31" s="11">
        <v>1048325</v>
      </c>
      <c r="M31" s="17">
        <v>45238</v>
      </c>
      <c r="N31" s="16"/>
    </row>
    <row r="32" spans="1:18" ht="45.6" customHeight="1" x14ac:dyDescent="0.3">
      <c r="A32" s="4" t="s">
        <v>42</v>
      </c>
      <c r="B32" s="4" t="s">
        <v>35</v>
      </c>
      <c r="C32" s="3">
        <v>100076846</v>
      </c>
      <c r="D32" s="12" t="s">
        <v>43</v>
      </c>
      <c r="E32" s="10" t="s">
        <v>32</v>
      </c>
      <c r="F32" s="3" t="s">
        <v>14</v>
      </c>
      <c r="G32" s="13" t="s">
        <v>89</v>
      </c>
      <c r="H32" s="15">
        <v>2024</v>
      </c>
      <c r="I32" s="3" t="s">
        <v>10</v>
      </c>
      <c r="J32" s="11">
        <v>0</v>
      </c>
      <c r="K32" s="11">
        <f t="shared" si="4"/>
        <v>1980000</v>
      </c>
      <c r="L32" s="11">
        <v>1980000</v>
      </c>
      <c r="M32" s="17">
        <v>45238</v>
      </c>
      <c r="N32" s="16"/>
    </row>
    <row r="33" spans="1:14" ht="45.6" customHeight="1" x14ac:dyDescent="0.3">
      <c r="A33" s="4" t="s">
        <v>48</v>
      </c>
      <c r="B33" s="4" t="s">
        <v>35</v>
      </c>
      <c r="C33" s="3">
        <v>100076852</v>
      </c>
      <c r="D33" s="12" t="s">
        <v>49</v>
      </c>
      <c r="E33" s="10" t="s">
        <v>32</v>
      </c>
      <c r="F33" s="3" t="s">
        <v>14</v>
      </c>
      <c r="G33" s="13" t="s">
        <v>50</v>
      </c>
      <c r="H33" s="15">
        <v>2024</v>
      </c>
      <c r="I33" s="3" t="s">
        <v>10</v>
      </c>
      <c r="J33" s="11">
        <v>0</v>
      </c>
      <c r="K33" s="11">
        <f t="shared" si="4"/>
        <v>1724656</v>
      </c>
      <c r="L33" s="11">
        <v>1724656</v>
      </c>
      <c r="M33" s="17">
        <v>45238</v>
      </c>
      <c r="N33" s="16"/>
    </row>
    <row r="34" spans="1:14" ht="45.6" customHeight="1" x14ac:dyDescent="0.3">
      <c r="A34" s="4" t="s">
        <v>21</v>
      </c>
      <c r="B34" s="4" t="s">
        <v>35</v>
      </c>
      <c r="C34" s="3">
        <v>100077901</v>
      </c>
      <c r="D34" s="3" t="s">
        <v>34</v>
      </c>
      <c r="E34" s="10" t="s">
        <v>27</v>
      </c>
      <c r="F34" s="3" t="s">
        <v>14</v>
      </c>
      <c r="G34" s="13" t="s">
        <v>90</v>
      </c>
      <c r="H34" s="15">
        <v>2024</v>
      </c>
      <c r="I34" s="3" t="s">
        <v>10</v>
      </c>
      <c r="J34" s="11">
        <f>L34*0.8</f>
        <v>640000</v>
      </c>
      <c r="K34" s="11">
        <f>L34*0.2</f>
        <v>160000</v>
      </c>
      <c r="L34" s="11">
        <v>800000</v>
      </c>
      <c r="M34" s="17">
        <v>45238</v>
      </c>
      <c r="N34" s="16"/>
    </row>
    <row r="35" spans="1:14" ht="36" x14ac:dyDescent="0.3">
      <c r="A35" s="4" t="s">
        <v>19</v>
      </c>
      <c r="B35" s="4" t="s">
        <v>91</v>
      </c>
      <c r="C35" s="3">
        <v>100058461</v>
      </c>
      <c r="D35" s="12" t="s">
        <v>92</v>
      </c>
      <c r="E35" s="10" t="s">
        <v>93</v>
      </c>
      <c r="F35" s="3" t="s">
        <v>18</v>
      </c>
      <c r="G35" s="13" t="s">
        <v>94</v>
      </c>
      <c r="H35" s="15">
        <v>2024</v>
      </c>
      <c r="I35" s="3" t="s">
        <v>20</v>
      </c>
      <c r="J35" s="11">
        <f>L35</f>
        <v>3800000</v>
      </c>
      <c r="K35" s="11">
        <v>0</v>
      </c>
      <c r="L35" s="11">
        <v>3800000</v>
      </c>
      <c r="M35" s="17">
        <v>45336</v>
      </c>
    </row>
    <row r="36" spans="1:14" ht="36" x14ac:dyDescent="0.3">
      <c r="A36" s="4" t="s">
        <v>19</v>
      </c>
      <c r="B36" s="4" t="s">
        <v>91</v>
      </c>
      <c r="C36" s="3">
        <v>100058462</v>
      </c>
      <c r="D36" s="12" t="s">
        <v>92</v>
      </c>
      <c r="E36" s="10" t="s">
        <v>93</v>
      </c>
      <c r="F36" s="3" t="s">
        <v>17</v>
      </c>
      <c r="G36" s="13" t="s">
        <v>94</v>
      </c>
      <c r="H36" s="15">
        <v>2025</v>
      </c>
      <c r="I36" s="3" t="s">
        <v>20</v>
      </c>
      <c r="J36" s="11">
        <f>L36</f>
        <v>2000000</v>
      </c>
      <c r="K36" s="11">
        <v>0</v>
      </c>
      <c r="L36" s="11">
        <v>2000000</v>
      </c>
      <c r="M36" s="17">
        <v>45336</v>
      </c>
    </row>
    <row r="37" spans="1:14" ht="27.6" x14ac:dyDescent="0.3">
      <c r="A37" s="4" t="s">
        <v>19</v>
      </c>
      <c r="B37" s="4" t="s">
        <v>95</v>
      </c>
      <c r="C37" s="3">
        <v>100076970</v>
      </c>
      <c r="D37" s="12" t="s">
        <v>96</v>
      </c>
      <c r="E37" s="10" t="s">
        <v>31</v>
      </c>
      <c r="F37" s="3" t="s">
        <v>13</v>
      </c>
      <c r="G37" s="13" t="s">
        <v>97</v>
      </c>
      <c r="H37" s="15">
        <v>2026</v>
      </c>
      <c r="I37" s="3" t="s">
        <v>20</v>
      </c>
      <c r="J37" s="11">
        <f>L37*0.8</f>
        <v>824240.8</v>
      </c>
      <c r="K37" s="11">
        <f>L37*0.2</f>
        <v>206060.2</v>
      </c>
      <c r="L37" s="11">
        <v>1030301</v>
      </c>
      <c r="M37" s="17">
        <v>45336</v>
      </c>
    </row>
    <row r="38" spans="1:14" ht="27.6" x14ac:dyDescent="0.3">
      <c r="A38" s="4" t="s">
        <v>19</v>
      </c>
      <c r="B38" s="4" t="s">
        <v>95</v>
      </c>
      <c r="C38" s="3">
        <v>100077619</v>
      </c>
      <c r="D38" s="12" t="s">
        <v>98</v>
      </c>
      <c r="E38" s="10" t="s">
        <v>23</v>
      </c>
      <c r="F38" s="3" t="s">
        <v>14</v>
      </c>
      <c r="G38" s="13" t="s">
        <v>99</v>
      </c>
      <c r="H38" s="15">
        <v>2024</v>
      </c>
      <c r="I38" s="3" t="s">
        <v>10</v>
      </c>
      <c r="J38" s="11">
        <f>L38*0.9</f>
        <v>1800000</v>
      </c>
      <c r="K38" s="11">
        <f>L38*0.1</f>
        <v>200000</v>
      </c>
      <c r="L38" s="11">
        <v>2000000</v>
      </c>
      <c r="M38" s="17">
        <v>45336</v>
      </c>
    </row>
    <row r="39" spans="1:14" ht="41.4" x14ac:dyDescent="0.3">
      <c r="A39" s="4" t="s">
        <v>19</v>
      </c>
      <c r="B39" s="4" t="s">
        <v>95</v>
      </c>
      <c r="C39" s="3">
        <v>100077797</v>
      </c>
      <c r="D39" s="12" t="s">
        <v>100</v>
      </c>
      <c r="E39" s="10" t="s">
        <v>36</v>
      </c>
      <c r="F39" s="3" t="s">
        <v>18</v>
      </c>
      <c r="G39" s="13" t="s">
        <v>101</v>
      </c>
      <c r="H39" s="15">
        <v>2024</v>
      </c>
      <c r="I39" s="3" t="s">
        <v>10</v>
      </c>
      <c r="J39" s="11">
        <v>0</v>
      </c>
      <c r="K39" s="11">
        <v>200000</v>
      </c>
      <c r="L39" s="11">
        <v>200000</v>
      </c>
      <c r="M39" s="17">
        <v>45336</v>
      </c>
    </row>
    <row r="40" spans="1:14" ht="27.6" x14ac:dyDescent="0.3">
      <c r="A40" s="4" t="s">
        <v>19</v>
      </c>
      <c r="B40" s="4" t="s">
        <v>95</v>
      </c>
      <c r="C40" s="3">
        <v>100078263</v>
      </c>
      <c r="D40" s="12" t="s">
        <v>102</v>
      </c>
      <c r="E40" s="10" t="s">
        <v>31</v>
      </c>
      <c r="F40" s="3" t="s">
        <v>13</v>
      </c>
      <c r="G40" s="13" t="s">
        <v>103</v>
      </c>
      <c r="H40" s="15">
        <v>2024</v>
      </c>
      <c r="I40" s="3" t="s">
        <v>10</v>
      </c>
      <c r="J40" s="11">
        <f>L40*0.8</f>
        <v>400000</v>
      </c>
      <c r="K40" s="11">
        <f>L40*0.2</f>
        <v>100000</v>
      </c>
      <c r="L40" s="11">
        <v>500000</v>
      </c>
      <c r="M40" s="17">
        <v>45336</v>
      </c>
    </row>
    <row r="41" spans="1:14" ht="41.4" x14ac:dyDescent="0.3">
      <c r="A41" s="4" t="s">
        <v>19</v>
      </c>
      <c r="B41" s="4" t="s">
        <v>95</v>
      </c>
      <c r="C41" s="3">
        <v>100077796</v>
      </c>
      <c r="D41" s="12" t="s">
        <v>104</v>
      </c>
      <c r="E41" s="10" t="s">
        <v>36</v>
      </c>
      <c r="F41" s="3" t="s">
        <v>18</v>
      </c>
      <c r="G41" s="13" t="s">
        <v>105</v>
      </c>
      <c r="H41" s="15">
        <v>2024</v>
      </c>
      <c r="I41" s="3" t="s">
        <v>20</v>
      </c>
      <c r="J41" s="11">
        <v>0</v>
      </c>
      <c r="K41" s="11">
        <v>750000</v>
      </c>
      <c r="L41" s="11">
        <v>750000</v>
      </c>
      <c r="M41" s="17">
        <v>45336</v>
      </c>
    </row>
    <row r="42" spans="1:14" ht="55.2" x14ac:dyDescent="0.3">
      <c r="A42" s="4" t="s">
        <v>19</v>
      </c>
      <c r="B42" s="4" t="s">
        <v>91</v>
      </c>
      <c r="C42" s="3">
        <v>100055334</v>
      </c>
      <c r="D42" s="12" t="s">
        <v>106</v>
      </c>
      <c r="E42" s="10" t="s">
        <v>23</v>
      </c>
      <c r="F42" s="3" t="s">
        <v>13</v>
      </c>
      <c r="G42" s="13" t="s">
        <v>107</v>
      </c>
      <c r="H42" s="15">
        <v>2024</v>
      </c>
      <c r="I42" s="3" t="s">
        <v>20</v>
      </c>
      <c r="J42" s="11">
        <f>L42*0.9</f>
        <v>1336809.6000000001</v>
      </c>
      <c r="K42" s="11">
        <f>L42*0.1</f>
        <v>148534.39999999999</v>
      </c>
      <c r="L42" s="11">
        <v>1485344</v>
      </c>
      <c r="M42" s="17">
        <v>45336</v>
      </c>
    </row>
    <row r="43" spans="1:14" ht="55.2" x14ac:dyDescent="0.3">
      <c r="A43" s="4" t="s">
        <v>19</v>
      </c>
      <c r="B43" s="4" t="s">
        <v>91</v>
      </c>
      <c r="C43" s="3">
        <v>100055335</v>
      </c>
      <c r="D43" s="12" t="s">
        <v>106</v>
      </c>
      <c r="E43" s="10" t="s">
        <v>23</v>
      </c>
      <c r="F43" s="3" t="s">
        <v>14</v>
      </c>
      <c r="G43" s="13" t="s">
        <v>107</v>
      </c>
      <c r="H43" s="15">
        <v>2024</v>
      </c>
      <c r="I43" s="3" t="s">
        <v>20</v>
      </c>
      <c r="J43" s="11">
        <f>L43*0.9</f>
        <v>12707558.1</v>
      </c>
      <c r="K43" s="11">
        <f>L43*0.1</f>
        <v>1411950.9000000001</v>
      </c>
      <c r="L43" s="11">
        <v>14119509</v>
      </c>
      <c r="M43" s="17">
        <v>45336</v>
      </c>
    </row>
    <row r="44" spans="1:14" ht="27.6" x14ac:dyDescent="0.3">
      <c r="A44" s="4" t="s">
        <v>19</v>
      </c>
      <c r="B44" s="4" t="s">
        <v>108</v>
      </c>
      <c r="C44" s="3">
        <v>100055333</v>
      </c>
      <c r="D44" s="12" t="s">
        <v>106</v>
      </c>
      <c r="E44" s="10" t="s">
        <v>23</v>
      </c>
      <c r="F44" s="3" t="s">
        <v>14</v>
      </c>
      <c r="G44" s="13" t="s">
        <v>109</v>
      </c>
      <c r="H44" s="15">
        <v>2026</v>
      </c>
      <c r="I44" s="3" t="s">
        <v>20</v>
      </c>
      <c r="J44" s="11">
        <f>L44*0.9</f>
        <v>3908551.5</v>
      </c>
      <c r="K44" s="11">
        <f>L44*0.1</f>
        <v>434283.5</v>
      </c>
      <c r="L44" s="11">
        <v>4342835</v>
      </c>
      <c r="M44" s="17">
        <v>45336</v>
      </c>
    </row>
    <row r="45" spans="1:14" ht="27.6" x14ac:dyDescent="0.3">
      <c r="A45" s="4" t="s">
        <v>19</v>
      </c>
      <c r="B45" s="4" t="s">
        <v>108</v>
      </c>
      <c r="C45" s="3">
        <v>100056427</v>
      </c>
      <c r="D45" s="12" t="s">
        <v>110</v>
      </c>
      <c r="E45" s="10" t="s">
        <v>31</v>
      </c>
      <c r="F45" s="3" t="s">
        <v>14</v>
      </c>
      <c r="G45" s="13" t="s">
        <v>111</v>
      </c>
      <c r="H45" s="15">
        <v>2024</v>
      </c>
      <c r="I45" s="3" t="s">
        <v>10</v>
      </c>
      <c r="J45" s="11">
        <f>L45*0.8</f>
        <v>94634.400000000009</v>
      </c>
      <c r="K45" s="11">
        <f>L45*0.2</f>
        <v>23658.600000000002</v>
      </c>
      <c r="L45" s="11">
        <v>118293</v>
      </c>
      <c r="M45" s="17">
        <v>45336</v>
      </c>
    </row>
    <row r="46" spans="1:14" ht="27.6" x14ac:dyDescent="0.3">
      <c r="A46" s="4" t="s">
        <v>21</v>
      </c>
      <c r="B46" s="4" t="s">
        <v>35</v>
      </c>
      <c r="C46" s="3">
        <v>100076677</v>
      </c>
      <c r="D46" s="12" t="s">
        <v>112</v>
      </c>
      <c r="E46" s="10" t="s">
        <v>113</v>
      </c>
      <c r="F46" s="3" t="s">
        <v>114</v>
      </c>
      <c r="G46" s="13" t="s">
        <v>115</v>
      </c>
      <c r="H46" s="15">
        <v>2024</v>
      </c>
      <c r="I46" s="3" t="s">
        <v>10</v>
      </c>
      <c r="J46" s="11">
        <f>L46*0.8</f>
        <v>1600000</v>
      </c>
      <c r="K46" s="11">
        <f>L46*0.2</f>
        <v>400000</v>
      </c>
      <c r="L46" s="11">
        <v>2000000</v>
      </c>
      <c r="M46" s="17">
        <v>45336</v>
      </c>
    </row>
    <row r="47" spans="1:14" ht="41.4" x14ac:dyDescent="0.3">
      <c r="A47" s="4" t="s">
        <v>12</v>
      </c>
      <c r="B47" s="4" t="s">
        <v>116</v>
      </c>
      <c r="C47" s="3">
        <v>100068123</v>
      </c>
      <c r="D47" s="12" t="s">
        <v>86</v>
      </c>
      <c r="E47" s="10" t="s">
        <v>27</v>
      </c>
      <c r="F47" s="3" t="s">
        <v>13</v>
      </c>
      <c r="G47" s="13" t="s">
        <v>87</v>
      </c>
      <c r="H47" s="15">
        <v>2019</v>
      </c>
      <c r="I47" s="3" t="s">
        <v>10</v>
      </c>
      <c r="J47" s="11">
        <f>L47*0.8</f>
        <v>676513.60000000009</v>
      </c>
      <c r="K47" s="11">
        <f>L47*0.2</f>
        <v>169128.40000000002</v>
      </c>
      <c r="L47" s="11">
        <v>845642</v>
      </c>
      <c r="M47" s="17">
        <v>45336</v>
      </c>
    </row>
    <row r="48" spans="1:14" ht="27.6" x14ac:dyDescent="0.3">
      <c r="A48" s="4" t="s">
        <v>117</v>
      </c>
      <c r="B48" s="4" t="s">
        <v>35</v>
      </c>
      <c r="C48" s="12" t="s">
        <v>112</v>
      </c>
      <c r="D48" s="12" t="s">
        <v>112</v>
      </c>
      <c r="E48" s="10" t="s">
        <v>118</v>
      </c>
      <c r="F48" s="3" t="s">
        <v>114</v>
      </c>
      <c r="G48" s="21" t="s">
        <v>119</v>
      </c>
      <c r="H48" s="15">
        <v>2025</v>
      </c>
      <c r="I48" s="3" t="s">
        <v>10</v>
      </c>
      <c r="J48" s="11">
        <v>450000</v>
      </c>
      <c r="K48" s="11">
        <v>450000</v>
      </c>
      <c r="L48" s="11">
        <f t="shared" ref="L48:L49" si="5">K48+J48</f>
        <v>900000</v>
      </c>
      <c r="M48" s="17">
        <v>45336</v>
      </c>
    </row>
    <row r="49" spans="1:13" ht="27.6" x14ac:dyDescent="0.3">
      <c r="A49" s="4" t="s">
        <v>117</v>
      </c>
      <c r="B49" s="4" t="s">
        <v>35</v>
      </c>
      <c r="C49" s="12" t="s">
        <v>112</v>
      </c>
      <c r="D49" s="12" t="s">
        <v>112</v>
      </c>
      <c r="E49" s="10" t="s">
        <v>118</v>
      </c>
      <c r="F49" s="3" t="s">
        <v>114</v>
      </c>
      <c r="G49" s="21" t="s">
        <v>120</v>
      </c>
      <c r="H49" s="15">
        <v>2025</v>
      </c>
      <c r="I49" s="3" t="s">
        <v>10</v>
      </c>
      <c r="J49" s="11">
        <v>550000</v>
      </c>
      <c r="K49" s="11">
        <v>137500</v>
      </c>
      <c r="L49" s="11">
        <f t="shared" si="5"/>
        <v>687500</v>
      </c>
      <c r="M49" s="17">
        <v>45336</v>
      </c>
    </row>
  </sheetData>
  <printOptions horizontalCentered="1"/>
  <pageMargins left="0.4" right="0.4" top="0.25" bottom="0.5" header="0.3" footer="0.3"/>
  <pageSetup scale="68" fitToHeight="6" orientation="landscape" r:id="rId1"/>
  <headerFoot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Kaczorowski</dc:creator>
  <cp:lastModifiedBy>Mike Kaczorowski</cp:lastModifiedBy>
  <cp:lastPrinted>2020-05-11T15:36:09Z</cp:lastPrinted>
  <dcterms:created xsi:type="dcterms:W3CDTF">2018-10-09T19:49:37Z</dcterms:created>
  <dcterms:modified xsi:type="dcterms:W3CDTF">2024-02-14T19:54:54Z</dcterms:modified>
</cp:coreProperties>
</file>